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hdfazley/Desktop/SHARE FOLDER/BerkatPos share/Formula Dekat Ebook JVwarrior/2023/"/>
    </mc:Choice>
  </mc:AlternateContent>
  <xr:revisionPtr revIDLastSave="0" documentId="13_ncr:1_{A45A5BBF-7717-D64F-9278-404CE9C65F8C}" xr6:coauthVersionLast="47" xr6:coauthVersionMax="47" xr10:uidLastSave="{00000000-0000-0000-0000-000000000000}"/>
  <bookViews>
    <workbookView xWindow="0" yWindow="500" windowWidth="19200" windowHeight="19500" xr2:uid="{00000000-000D-0000-FFFF-FFFF00000000}"/>
  </bookViews>
  <sheets>
    <sheet name="COMPARE UNTUNG" sheetId="1" r:id="rId1"/>
    <sheet name="RATE TEM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62" i="5" l="1"/>
  <c r="D61" i="5"/>
  <c r="C61" i="5"/>
  <c r="E61" i="5" s="1"/>
  <c r="F61" i="5" s="1"/>
  <c r="D60" i="5"/>
  <c r="C60" i="5"/>
  <c r="E60" i="5" s="1"/>
  <c r="F60" i="5" s="1"/>
  <c r="D59" i="5"/>
  <c r="C59" i="5"/>
  <c r="D58" i="5"/>
  <c r="C58" i="5"/>
  <c r="E58" i="5" s="1"/>
  <c r="F58" i="5" s="1"/>
  <c r="D57" i="5"/>
  <c r="C57" i="5"/>
  <c r="E57" i="5" s="1"/>
  <c r="D56" i="5"/>
  <c r="D55" i="5"/>
  <c r="C55" i="5"/>
  <c r="E55" i="5"/>
  <c r="D54" i="5"/>
  <c r="C54" i="5"/>
  <c r="E54" i="5" s="1"/>
  <c r="D53" i="5"/>
  <c r="C53" i="5"/>
  <c r="E53" i="5" s="1"/>
  <c r="F53" i="5" s="1"/>
  <c r="D52" i="5"/>
  <c r="C52" i="5"/>
  <c r="D51" i="5"/>
  <c r="C51" i="5"/>
  <c r="E51" i="5" s="1"/>
  <c r="F51" i="5" s="1"/>
  <c r="D50" i="5"/>
  <c r="C50" i="5"/>
  <c r="E50" i="5" s="1"/>
  <c r="D49" i="5"/>
  <c r="C49" i="5"/>
  <c r="E49" i="5"/>
  <c r="F49" i="5" s="1"/>
  <c r="D48" i="5"/>
  <c r="C48" i="5"/>
  <c r="F48" i="5" s="1"/>
  <c r="E48" i="5"/>
  <c r="D47" i="5"/>
  <c r="C47" i="5"/>
  <c r="E47" i="5" s="1"/>
  <c r="F47" i="5" s="1"/>
  <c r="D46" i="5"/>
  <c r="C46" i="5"/>
  <c r="D45" i="5"/>
  <c r="D44" i="5"/>
  <c r="C44" i="5"/>
  <c r="E44" i="5" s="1"/>
  <c r="D43" i="5"/>
  <c r="C43" i="5"/>
  <c r="E43" i="5" s="1"/>
  <c r="F43" i="5" s="1"/>
  <c r="D42" i="5"/>
  <c r="C42" i="5"/>
  <c r="E42" i="5"/>
  <c r="F42" i="5" s="1"/>
  <c r="D41" i="5"/>
  <c r="C41" i="5"/>
  <c r="E41" i="5"/>
  <c r="F41" i="5" s="1"/>
  <c r="D40" i="5"/>
  <c r="C40" i="5"/>
  <c r="E40" i="5" s="1"/>
  <c r="D39" i="5"/>
  <c r="C39" i="5"/>
  <c r="D38" i="5"/>
  <c r="D37" i="5"/>
  <c r="C37" i="5"/>
  <c r="E37" i="5" s="1"/>
  <c r="D36" i="5"/>
  <c r="C36" i="5"/>
  <c r="E36" i="5"/>
  <c r="D35" i="5"/>
  <c r="C35" i="5"/>
  <c r="E35" i="5" s="1"/>
  <c r="F35" i="5" s="1"/>
  <c r="D34" i="5"/>
  <c r="C34" i="5"/>
  <c r="E34" i="5" s="1"/>
  <c r="D33" i="5"/>
  <c r="C33" i="5"/>
  <c r="E33" i="5" s="1"/>
  <c r="F33" i="5" s="1"/>
  <c r="D32" i="5"/>
  <c r="C32" i="5"/>
  <c r="E32" i="5" s="1"/>
  <c r="D31" i="5"/>
  <c r="C31" i="5"/>
  <c r="E31" i="5" s="1"/>
  <c r="D30" i="5"/>
  <c r="C30" i="5"/>
  <c r="E30" i="5" s="1"/>
  <c r="D29" i="5"/>
  <c r="C29" i="5"/>
  <c r="E29" i="5" s="1"/>
  <c r="D28" i="5"/>
  <c r="C28" i="5"/>
  <c r="E28" i="5"/>
  <c r="D27" i="5"/>
  <c r="C27" i="5"/>
  <c r="E27" i="5" s="1"/>
  <c r="D26" i="5"/>
  <c r="C26" i="5"/>
  <c r="E26" i="5"/>
  <c r="D25" i="5"/>
  <c r="C25" i="5"/>
  <c r="E25" i="5"/>
  <c r="F25" i="5" s="1"/>
  <c r="D24" i="5"/>
  <c r="C24" i="5"/>
  <c r="E24" i="5" s="1"/>
  <c r="D23" i="5"/>
  <c r="C23" i="5"/>
  <c r="E23" i="5" s="1"/>
  <c r="F23" i="5" s="1"/>
  <c r="D22" i="5"/>
  <c r="C22" i="5"/>
  <c r="E22" i="5" s="1"/>
  <c r="D21" i="5"/>
  <c r="D20" i="5"/>
  <c r="C20" i="5"/>
  <c r="E20" i="5"/>
  <c r="D19" i="5"/>
  <c r="C19" i="5"/>
  <c r="E19" i="5" s="1"/>
  <c r="F19" i="5" s="1"/>
  <c r="D18" i="5"/>
  <c r="C18" i="5"/>
  <c r="E18" i="5"/>
  <c r="D17" i="5"/>
  <c r="C17" i="5"/>
  <c r="E17" i="5"/>
  <c r="D16" i="5"/>
  <c r="C16" i="5"/>
  <c r="E16" i="5"/>
  <c r="D15" i="5"/>
  <c r="C15" i="5"/>
  <c r="E15" i="5" s="1"/>
  <c r="D14" i="5"/>
  <c r="D13" i="5"/>
  <c r="C13" i="5"/>
  <c r="E13" i="5"/>
  <c r="D12" i="5"/>
  <c r="C12" i="5"/>
  <c r="E12" i="5" s="1"/>
  <c r="D11" i="5"/>
  <c r="C11" i="5"/>
  <c r="E11" i="5" s="1"/>
  <c r="D10" i="5"/>
  <c r="C10" i="5"/>
  <c r="E10" i="5"/>
  <c r="D9" i="5"/>
  <c r="C9" i="5"/>
  <c r="E9" i="5" s="1"/>
  <c r="F9" i="5" s="1"/>
  <c r="D8" i="5"/>
  <c r="C8" i="5"/>
  <c r="D7" i="5"/>
  <c r="C7" i="5"/>
  <c r="E7" i="5" s="1"/>
  <c r="D6" i="5"/>
  <c r="C6" i="5"/>
  <c r="E6" i="5" s="1"/>
  <c r="D5" i="5"/>
  <c r="C5" i="5"/>
  <c r="E5" i="5"/>
  <c r="D4" i="5"/>
  <c r="C4" i="5"/>
  <c r="E4" i="5" s="1"/>
  <c r="D3" i="5"/>
  <c r="C3" i="5"/>
  <c r="E3" i="5" s="1"/>
  <c r="C62" i="5"/>
  <c r="E62" i="5" s="1"/>
  <c r="F62" i="5" s="1"/>
  <c r="C56" i="5"/>
  <c r="E56" i="5" s="1"/>
  <c r="F56" i="5" s="1"/>
  <c r="C45" i="5"/>
  <c r="E45" i="5"/>
  <c r="C38" i="5"/>
  <c r="E38" i="5" s="1"/>
  <c r="C21" i="5"/>
  <c r="E21" i="5"/>
  <c r="C14" i="5"/>
  <c r="E14" i="5" s="1"/>
  <c r="D5" i="1"/>
  <c r="E5" i="1" s="1"/>
  <c r="K5" i="1"/>
  <c r="I5" i="1"/>
  <c r="E46" i="5"/>
  <c r="F46" i="5" s="1"/>
  <c r="F16" i="5" l="1"/>
  <c r="F11" i="5"/>
  <c r="F20" i="5"/>
  <c r="F24" i="5"/>
  <c r="E59" i="5"/>
  <c r="F59" i="5" s="1"/>
  <c r="F34" i="5"/>
  <c r="F44" i="5"/>
  <c r="F55" i="5"/>
  <c r="F10" i="5"/>
  <c r="F36" i="5"/>
  <c r="F4" i="5"/>
  <c r="F28" i="5"/>
  <c r="F17" i="5"/>
  <c r="F18" i="5"/>
  <c r="F14" i="5"/>
  <c r="F3" i="5"/>
  <c r="F5" i="5"/>
  <c r="E8" i="5"/>
  <c r="F8" i="5" s="1"/>
  <c r="F40" i="5"/>
  <c r="F29" i="5"/>
  <c r="F32" i="5"/>
  <c r="F37" i="5"/>
  <c r="F13" i="5"/>
  <c r="F22" i="5"/>
  <c r="F21" i="5"/>
  <c r="F15" i="5"/>
  <c r="F27" i="5"/>
  <c r="F26" i="5"/>
  <c r="F50" i="5"/>
  <c r="F7" i="5"/>
  <c r="F30" i="5"/>
  <c r="F54" i="5"/>
  <c r="F57" i="5"/>
  <c r="F45" i="5"/>
  <c r="F38" i="5"/>
  <c r="E39" i="5"/>
  <c r="F39" i="5" s="1"/>
  <c r="E52" i="5"/>
  <c r="F52" i="5" s="1"/>
  <c r="F6" i="5"/>
  <c r="F12" i="5"/>
  <c r="F31" i="5"/>
  <c r="M5" i="1"/>
</calcChain>
</file>

<file path=xl/sharedStrings.xml><?xml version="1.0" encoding="utf-8"?>
<sst xmlns="http://schemas.openxmlformats.org/spreadsheetml/2006/main" count="21" uniqueCount="21">
  <si>
    <t>QTY</t>
  </si>
  <si>
    <t>TOTAL SHIPPING</t>
  </si>
  <si>
    <t>EBAY PRICE</t>
  </si>
  <si>
    <t>WEIGHT 1 BRG</t>
  </si>
  <si>
    <t>TOTAL WEIGHT</t>
  </si>
  <si>
    <t>ROUND</t>
  </si>
  <si>
    <t>HARGA MODAL 1 BRG</t>
  </si>
  <si>
    <t>TOTAL HARGA MODAL</t>
  </si>
  <si>
    <t>PROMOTE LISTING</t>
  </si>
  <si>
    <t>CURRENCY</t>
  </si>
  <si>
    <t>UNTUNG</t>
  </si>
  <si>
    <t xml:space="preserve"> Max Weight </t>
  </si>
  <si>
    <t xml:space="preserve"> Flat rate/ Cost Per Weight </t>
  </si>
  <si>
    <t>DHL EXPRESS BERKAT BERKATPOS</t>
  </si>
  <si>
    <t>SHIPPING COST CHARGE TO BUYER</t>
  </si>
  <si>
    <t>Fuel Surcharge</t>
  </si>
  <si>
    <t>Emergency charge</t>
  </si>
  <si>
    <t>agent Charge</t>
  </si>
  <si>
    <t>Total</t>
  </si>
  <si>
    <t>Fuel Surcharge :</t>
  </si>
  <si>
    <t>Emergency Charge RM/kg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</si>
</sst>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0_);_(* \(#,##0.00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0" fillId="0" borderId="0" xfId="1" applyFont="1" applyBorder="1"/>
    <xf numFmtId="43" fontId="3" fillId="0" borderId="0" xfId="1" applyFont="1" applyBorder="1"/>
    <xf numFmtId="43" fontId="0" fillId="0" borderId="1" xfId="1" applyFont="1" applyBorder="1"/>
    <xf numFmtId="43" fontId="0" fillId="0" borderId="1" xfId="1" applyFont="1" applyFill="1" applyBorder="1"/>
    <xf numFmtId="43" fontId="3" fillId="2" borderId="1" xfId="1" applyFont="1" applyFill="1" applyBorder="1"/>
    <xf numFmtId="43" fontId="0" fillId="0" borderId="0" xfId="1" applyFont="1" applyFill="1" applyBorder="1"/>
    <xf numFmtId="43" fontId="0" fillId="0" borderId="0" xfId="1" applyFont="1"/>
    <xf numFmtId="43" fontId="3" fillId="0" borderId="0" xfId="1" applyFont="1"/>
    <xf numFmtId="43" fontId="0" fillId="0" borderId="0" xfId="1" applyFont="1" applyFill="1"/>
    <xf numFmtId="43" fontId="0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horizontal="left"/>
    </xf>
    <xf numFmtId="43" fontId="0" fillId="0" borderId="0" xfId="1" applyFont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2" fillId="0" borderId="1" xfId="1" applyFont="1" applyBorder="1"/>
    <xf numFmtId="164" fontId="0" fillId="2" borderId="2" xfId="1" applyNumberFormat="1" applyFont="1" applyFill="1" applyBorder="1"/>
    <xf numFmtId="10" fontId="0" fillId="2" borderId="2" xfId="1" applyNumberFormat="1" applyFont="1" applyFill="1" applyBorder="1"/>
    <xf numFmtId="43" fontId="0" fillId="2" borderId="1" xfId="1" applyFont="1" applyFill="1" applyBorder="1"/>
    <xf numFmtId="43" fontId="0" fillId="0" borderId="0" xfId="0" applyNumberFormat="1"/>
    <xf numFmtId="10" fontId="0" fillId="2" borderId="0" xfId="0" applyNumberFormat="1" applyFill="1"/>
    <xf numFmtId="0" fontId="0" fillId="2" borderId="0" xfId="0" applyFill="1"/>
    <xf numFmtId="10" fontId="0" fillId="2" borderId="3" xfId="1" applyNumberFormat="1" applyFont="1" applyFill="1" applyBorder="1"/>
    <xf numFmtId="2" fontId="0" fillId="2" borderId="3" xfId="1" applyNumberFormat="1" applyFont="1" applyFill="1" applyBorder="1"/>
    <xf numFmtId="43" fontId="0" fillId="0" borderId="0" xfId="1" applyFont="1" applyAlignment="1">
      <alignment horizontal="right"/>
    </xf>
    <xf numFmtId="43" fontId="0" fillId="0" borderId="4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9"/>
  <sheetViews>
    <sheetView tabSelected="1" zoomScaleNormal="100" workbookViewId="0">
      <selection activeCell="G12" sqref="G12"/>
    </sheetView>
  </sheetViews>
  <sheetFormatPr baseColWidth="10" defaultColWidth="8.83203125" defaultRowHeight="15" x14ac:dyDescent="0.2"/>
  <cols>
    <col min="1" max="1" width="9.1640625" style="16"/>
    <col min="2" max="2" width="11.6640625" style="16" customWidth="1"/>
    <col min="3" max="3" width="12.33203125" style="7" customWidth="1"/>
    <col min="4" max="4" width="10.33203125" style="7" hidden="1" customWidth="1"/>
    <col min="5" max="5" width="11.6640625" style="7" customWidth="1"/>
    <col min="6" max="6" width="11.5" style="8" customWidth="1"/>
    <col min="7" max="7" width="14.83203125" style="8" bestFit="1" customWidth="1"/>
    <col min="8" max="8" width="13.83203125" style="8" customWidth="1"/>
    <col min="9" max="9" width="12.5" style="7" customWidth="1"/>
    <col min="10" max="10" width="14.5" style="7" customWidth="1"/>
    <col min="11" max="11" width="14.5" style="7" hidden="1" customWidth="1"/>
    <col min="12" max="12" width="12.33203125" style="7" customWidth="1"/>
    <col min="13" max="13" width="9.5" style="7" bestFit="1" customWidth="1"/>
  </cols>
  <sheetData>
    <row r="1" spans="1:13" x14ac:dyDescent="0.2">
      <c r="A1" s="14"/>
      <c r="B1" s="14"/>
      <c r="C1" s="1"/>
      <c r="D1" s="6"/>
      <c r="E1" s="1"/>
      <c r="F1" s="2"/>
      <c r="G1" s="2"/>
      <c r="H1" s="2"/>
      <c r="I1" s="1"/>
    </row>
    <row r="2" spans="1:13" x14ac:dyDescent="0.2">
      <c r="A2" s="15" t="s">
        <v>13</v>
      </c>
      <c r="B2" s="15"/>
      <c r="C2" s="1"/>
      <c r="D2" s="6"/>
      <c r="E2" s="1"/>
      <c r="F2" s="2"/>
      <c r="G2" s="2"/>
      <c r="H2" s="2"/>
      <c r="I2" s="1"/>
    </row>
    <row r="3" spans="1:13" x14ac:dyDescent="0.2">
      <c r="I3" s="9"/>
    </row>
    <row r="4" spans="1:13" s="13" customFormat="1" ht="34.5" customHeight="1" x14ac:dyDescent="0.2">
      <c r="A4" s="10" t="s">
        <v>0</v>
      </c>
      <c r="B4" s="10" t="s">
        <v>3</v>
      </c>
      <c r="C4" s="10" t="s">
        <v>4</v>
      </c>
      <c r="D4" s="10" t="s">
        <v>5</v>
      </c>
      <c r="E4" s="10" t="s">
        <v>1</v>
      </c>
      <c r="F4" s="11" t="s">
        <v>2</v>
      </c>
      <c r="G4" s="11" t="s">
        <v>14</v>
      </c>
      <c r="H4" s="11" t="s">
        <v>6</v>
      </c>
      <c r="I4" s="10" t="s">
        <v>7</v>
      </c>
      <c r="J4" s="10" t="s">
        <v>8</v>
      </c>
      <c r="K4" s="10"/>
      <c r="L4" s="10" t="s">
        <v>9</v>
      </c>
      <c r="M4" s="12" t="s">
        <v>10</v>
      </c>
    </row>
    <row r="5" spans="1:13" x14ac:dyDescent="0.2">
      <c r="A5" s="17">
        <v>1</v>
      </c>
      <c r="B5" s="17">
        <v>0.13</v>
      </c>
      <c r="C5" s="3">
        <f>A5*B5</f>
        <v>0.13</v>
      </c>
      <c r="D5" s="4">
        <f>IF(ROUND(C5,0.0002)&gt;=C5,ROUND(C5,0),ROUND(C5,0)+0.5)</f>
        <v>0.5</v>
      </c>
      <c r="E5" s="3">
        <f>VLOOKUP(D5,'RATE TEM'!A:F,6,0)+10</f>
        <v>143.40267744999997</v>
      </c>
      <c r="F5" s="5">
        <v>185.5</v>
      </c>
      <c r="G5" s="5">
        <v>0</v>
      </c>
      <c r="H5" s="5">
        <v>11</v>
      </c>
      <c r="I5" s="3">
        <f>H5*A5</f>
        <v>11</v>
      </c>
      <c r="J5" s="20">
        <v>0</v>
      </c>
      <c r="K5" s="19">
        <f>J5*1.06</f>
        <v>0</v>
      </c>
      <c r="L5" s="21">
        <v>4.3</v>
      </c>
      <c r="M5" s="18">
        <f>((F5+G5)*$L$5*(1-0.133-$K$5))-I5-E5</f>
        <v>537.15987255000005</v>
      </c>
    </row>
    <row r="7" spans="1:13" ht="16" thickBot="1" x14ac:dyDescent="0.25"/>
    <row r="8" spans="1:13" ht="16" thickBot="1" x14ac:dyDescent="0.25">
      <c r="A8" s="27" t="s">
        <v>19</v>
      </c>
      <c r="B8" s="28"/>
      <c r="C8" s="25">
        <v>0.24249999999999999</v>
      </c>
    </row>
    <row r="9" spans="1:13" ht="16" thickBot="1" x14ac:dyDescent="0.25">
      <c r="A9" s="27" t="s">
        <v>20</v>
      </c>
      <c r="B9" s="27"/>
      <c r="C9" s="26">
        <v>6.2</v>
      </c>
    </row>
  </sheetData>
  <mergeCells count="2">
    <mergeCell ref="A8:B8"/>
    <mergeCell ref="A9:B9"/>
  </mergeCells>
  <pageMargins left="0.70866141732283472" right="0.70866141732283472" top="0" bottom="0" header="0.31496062992125984" footer="0.31496062992125984"/>
  <pageSetup paperSize="9" scale="92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016D-CBDF-9644-9533-6C7A4A07D013}">
  <dimension ref="A1:F62"/>
  <sheetViews>
    <sheetView workbookViewId="0">
      <selection activeCell="C3" sqref="C3"/>
    </sheetView>
  </sheetViews>
  <sheetFormatPr baseColWidth="10" defaultColWidth="10.83203125" defaultRowHeight="15" x14ac:dyDescent="0.2"/>
  <cols>
    <col min="2" max="2" width="21.1640625" bestFit="1" customWidth="1"/>
    <col min="3" max="3" width="12.1640625" bestFit="1" customWidth="1"/>
    <col min="4" max="4" width="14.6640625" bestFit="1" customWidth="1"/>
    <col min="5" max="5" width="10.83203125" customWidth="1"/>
  </cols>
  <sheetData>
    <row r="1" spans="1:6" x14ac:dyDescent="0.2">
      <c r="C1" s="23"/>
      <c r="D1" s="24"/>
      <c r="E1" s="24">
        <v>0.06</v>
      </c>
    </row>
    <row r="2" spans="1:6" x14ac:dyDescent="0.2">
      <c r="A2" t="s">
        <v>11</v>
      </c>
      <c r="B2" t="s">
        <v>12</v>
      </c>
      <c r="C2" t="s">
        <v>15</v>
      </c>
      <c r="D2" t="s">
        <v>16</v>
      </c>
      <c r="E2" t="s">
        <v>17</v>
      </c>
      <c r="F2" t="s">
        <v>18</v>
      </c>
    </row>
    <row r="3" spans="1:6" x14ac:dyDescent="0.2">
      <c r="A3">
        <v>0.5</v>
      </c>
      <c r="B3" s="22">
        <v>98.188999999999993</v>
      </c>
      <c r="C3" s="22">
        <f>(B3+D3)*'COMPARE UNTUNG'!$C$8</f>
        <v>24.562582499999998</v>
      </c>
      <c r="D3" s="22">
        <f>A3*'COMPARE UNTUNG'!$C$9</f>
        <v>3.1</v>
      </c>
      <c r="E3" s="22">
        <f>(B3+C3+D3)*$E$1</f>
        <v>7.5510949499999986</v>
      </c>
      <c r="F3" s="22">
        <f t="shared" ref="F3:F34" si="0">B3+C3+D3+E3</f>
        <v>133.40267744999997</v>
      </c>
    </row>
    <row r="4" spans="1:6" x14ac:dyDescent="0.2">
      <c r="A4">
        <v>1</v>
      </c>
      <c r="B4" s="22">
        <v>111.137</v>
      </c>
      <c r="C4" s="22">
        <f>(B4+D4)*'COMPARE UNTUNG'!$C$8</f>
        <v>28.4542225</v>
      </c>
      <c r="D4" s="22">
        <f>A4*'COMPARE UNTUNG'!$C$9</f>
        <v>6.2</v>
      </c>
      <c r="E4" s="22">
        <f t="shared" ref="E4:E34" si="1">(B4+C4+D4)*$E$1</f>
        <v>8.7474733499999999</v>
      </c>
      <c r="F4" s="22">
        <f t="shared" si="0"/>
        <v>154.53869585000001</v>
      </c>
    </row>
    <row r="5" spans="1:6" x14ac:dyDescent="0.2">
      <c r="A5">
        <v>1.5</v>
      </c>
      <c r="B5" s="22">
        <v>124.08499999999999</v>
      </c>
      <c r="C5" s="22">
        <f>(B5+D5)*'COMPARE UNTUNG'!$C$8</f>
        <v>32.345862499999996</v>
      </c>
      <c r="D5" s="22">
        <f>A5*'COMPARE UNTUNG'!$C$9</f>
        <v>9.3000000000000007</v>
      </c>
      <c r="E5" s="22">
        <f t="shared" si="1"/>
        <v>9.9438517500000003</v>
      </c>
      <c r="F5" s="22">
        <f t="shared" si="0"/>
        <v>175.67471424999999</v>
      </c>
    </row>
    <row r="6" spans="1:6" x14ac:dyDescent="0.2">
      <c r="A6">
        <v>2</v>
      </c>
      <c r="B6" s="22">
        <v>137.03299999999999</v>
      </c>
      <c r="C6" s="22">
        <f>(B6+D6)*'COMPARE UNTUNG'!$C$8</f>
        <v>36.237502499999998</v>
      </c>
      <c r="D6" s="22">
        <f>A6*'COMPARE UNTUNG'!$C$9</f>
        <v>12.4</v>
      </c>
      <c r="E6" s="22">
        <f t="shared" si="1"/>
        <v>11.140230149999999</v>
      </c>
      <c r="F6" s="22">
        <f t="shared" si="0"/>
        <v>196.81073265000001</v>
      </c>
    </row>
    <row r="7" spans="1:6" x14ac:dyDescent="0.2">
      <c r="A7">
        <v>2.5</v>
      </c>
      <c r="B7" s="22">
        <v>149.98099999999999</v>
      </c>
      <c r="C7" s="22">
        <f>(B7+D7)*'COMPARE UNTUNG'!$C$8</f>
        <v>40.1291425</v>
      </c>
      <c r="D7" s="22">
        <f>A7*'COMPARE UNTUNG'!$C$9</f>
        <v>15.5</v>
      </c>
      <c r="E7" s="22">
        <f t="shared" si="1"/>
        <v>12.336608549999999</v>
      </c>
      <c r="F7" s="22">
        <f t="shared" si="0"/>
        <v>217.94675104999999</v>
      </c>
    </row>
    <row r="8" spans="1:6" x14ac:dyDescent="0.2">
      <c r="A8">
        <v>3</v>
      </c>
      <c r="B8" s="22">
        <v>162.929</v>
      </c>
      <c r="C8" s="22">
        <f>(B8+D8)*'COMPARE UNTUNG'!$C$8</f>
        <v>44.020782499999996</v>
      </c>
      <c r="D8" s="22">
        <f>A8*'COMPARE UNTUNG'!$C$9</f>
        <v>18.600000000000001</v>
      </c>
      <c r="E8" s="22">
        <f t="shared" si="1"/>
        <v>13.53298695</v>
      </c>
      <c r="F8" s="22">
        <f t="shared" si="0"/>
        <v>239.08276945</v>
      </c>
    </row>
    <row r="9" spans="1:6" x14ac:dyDescent="0.2">
      <c r="A9">
        <v>3.5</v>
      </c>
      <c r="B9" s="22">
        <v>175.87699999999998</v>
      </c>
      <c r="C9" s="22">
        <f>(B9+D9)*'COMPARE UNTUNG'!$C$8</f>
        <v>47.912422499999991</v>
      </c>
      <c r="D9" s="22">
        <f>A9*'COMPARE UNTUNG'!$C$9</f>
        <v>21.7</v>
      </c>
      <c r="E9" s="22">
        <f t="shared" si="1"/>
        <v>14.729365349999997</v>
      </c>
      <c r="F9" s="22">
        <f t="shared" si="0"/>
        <v>260.21878784999996</v>
      </c>
    </row>
    <row r="10" spans="1:6" x14ac:dyDescent="0.2">
      <c r="A10">
        <v>4</v>
      </c>
      <c r="B10" s="22">
        <v>188.82499999999999</v>
      </c>
      <c r="C10" s="22">
        <f>(B10+D10)*'COMPARE UNTUNG'!$C$8</f>
        <v>51.804062500000001</v>
      </c>
      <c r="D10" s="22">
        <f>A10*'COMPARE UNTUNG'!$C$9</f>
        <v>24.8</v>
      </c>
      <c r="E10" s="22">
        <f t="shared" si="1"/>
        <v>15.925743749999999</v>
      </c>
      <c r="F10" s="22">
        <f t="shared" si="0"/>
        <v>281.35480624999997</v>
      </c>
    </row>
    <row r="11" spans="1:6" x14ac:dyDescent="0.2">
      <c r="A11">
        <v>4.5</v>
      </c>
      <c r="B11" s="22">
        <v>201.773</v>
      </c>
      <c r="C11" s="22">
        <f>(B11+D11)*'COMPARE UNTUNG'!$C$8</f>
        <v>55.695702499999996</v>
      </c>
      <c r="D11" s="22">
        <f>A11*'COMPARE UNTUNG'!$C$9</f>
        <v>27.900000000000002</v>
      </c>
      <c r="E11" s="22">
        <f t="shared" si="1"/>
        <v>17.122122149999999</v>
      </c>
      <c r="F11" s="22">
        <f t="shared" si="0"/>
        <v>302.49082464999998</v>
      </c>
    </row>
    <row r="12" spans="1:6" x14ac:dyDescent="0.2">
      <c r="A12">
        <v>5</v>
      </c>
      <c r="B12" s="22">
        <v>214.721</v>
      </c>
      <c r="C12" s="22">
        <f>(B12+D12)*'COMPARE UNTUNG'!$C$8</f>
        <v>59.587342499999998</v>
      </c>
      <c r="D12" s="22">
        <f>A12*'COMPARE UNTUNG'!$C$9</f>
        <v>31</v>
      </c>
      <c r="E12" s="22">
        <f t="shared" si="1"/>
        <v>18.31850055</v>
      </c>
      <c r="F12" s="22">
        <f t="shared" si="0"/>
        <v>323.62684304999999</v>
      </c>
    </row>
    <row r="13" spans="1:6" x14ac:dyDescent="0.2">
      <c r="A13">
        <v>5.5</v>
      </c>
      <c r="B13" s="22">
        <v>234.143</v>
      </c>
      <c r="C13" s="22">
        <f>(B13+D13)*'COMPARE UNTUNG'!$C$8</f>
        <v>65.048927499999991</v>
      </c>
      <c r="D13" s="22">
        <f>A13*'COMPARE UNTUNG'!$C$9</f>
        <v>34.1</v>
      </c>
      <c r="E13" s="22">
        <f t="shared" si="1"/>
        <v>19.99751565</v>
      </c>
      <c r="F13" s="22">
        <f t="shared" si="0"/>
        <v>353.28944315000007</v>
      </c>
    </row>
    <row r="14" spans="1:6" x14ac:dyDescent="0.2">
      <c r="A14">
        <v>6</v>
      </c>
      <c r="B14" s="22">
        <v>253.565</v>
      </c>
      <c r="C14" s="22">
        <f>(B14+D14)*'COMPARE UNTUNG'!$C$8</f>
        <v>70.51051249999999</v>
      </c>
      <c r="D14" s="22">
        <f>A14*'COMPARE UNTUNG'!$C$9</f>
        <v>37.200000000000003</v>
      </c>
      <c r="E14" s="22">
        <f t="shared" si="1"/>
        <v>21.676530749999998</v>
      </c>
      <c r="F14" s="22">
        <f t="shared" si="0"/>
        <v>382.95204324999997</v>
      </c>
    </row>
    <row r="15" spans="1:6" x14ac:dyDescent="0.2">
      <c r="A15">
        <v>6.5</v>
      </c>
      <c r="B15" s="22">
        <v>272.98699999999997</v>
      </c>
      <c r="C15" s="22">
        <f>(B15+D15)*'COMPARE UNTUNG'!$C$8</f>
        <v>75.97209749999999</v>
      </c>
      <c r="D15" s="22">
        <f>A15*'COMPARE UNTUNG'!$C$9</f>
        <v>40.300000000000004</v>
      </c>
      <c r="E15" s="22">
        <f t="shared" si="1"/>
        <v>23.355545849999999</v>
      </c>
      <c r="F15" s="22">
        <f t="shared" si="0"/>
        <v>412.61464334999999</v>
      </c>
    </row>
    <row r="16" spans="1:6" x14ac:dyDescent="0.2">
      <c r="A16">
        <v>7</v>
      </c>
      <c r="B16" s="22">
        <v>292.40899999999999</v>
      </c>
      <c r="C16" s="22">
        <f>(B16+D16)*'COMPARE UNTUNG'!$C$8</f>
        <v>81.433682499999989</v>
      </c>
      <c r="D16" s="22">
        <f>A16*'COMPARE UNTUNG'!$C$9</f>
        <v>43.4</v>
      </c>
      <c r="E16" s="22">
        <f t="shared" si="1"/>
        <v>25.034560949999996</v>
      </c>
      <c r="F16" s="22">
        <f t="shared" si="0"/>
        <v>442.27724344999996</v>
      </c>
    </row>
    <row r="17" spans="1:6" x14ac:dyDescent="0.2">
      <c r="A17">
        <v>7.5</v>
      </c>
      <c r="B17" s="22">
        <v>311.83099999999996</v>
      </c>
      <c r="C17" s="22">
        <f>(B17+D17)*'COMPARE UNTUNG'!$C$8</f>
        <v>86.895267499999989</v>
      </c>
      <c r="D17" s="22">
        <f>A17*'COMPARE UNTUNG'!$C$9</f>
        <v>46.5</v>
      </c>
      <c r="E17" s="22">
        <f t="shared" si="1"/>
        <v>26.713576049999997</v>
      </c>
      <c r="F17" s="22">
        <f t="shared" si="0"/>
        <v>471.93984354999992</v>
      </c>
    </row>
    <row r="18" spans="1:6" x14ac:dyDescent="0.2">
      <c r="A18">
        <v>8</v>
      </c>
      <c r="B18" s="22">
        <v>331.25299999999999</v>
      </c>
      <c r="C18" s="22">
        <f>(B18+D18)*'COMPARE UNTUNG'!$C$8</f>
        <v>92.356852500000002</v>
      </c>
      <c r="D18" s="22">
        <f>A18*'COMPARE UNTUNG'!$C$9</f>
        <v>49.6</v>
      </c>
      <c r="E18" s="22">
        <f t="shared" si="1"/>
        <v>28.392591150000001</v>
      </c>
      <c r="F18" s="22">
        <f t="shared" si="0"/>
        <v>501.60244365</v>
      </c>
    </row>
    <row r="19" spans="1:6" x14ac:dyDescent="0.2">
      <c r="A19">
        <v>8.5</v>
      </c>
      <c r="B19" s="22">
        <v>350.67500000000001</v>
      </c>
      <c r="C19" s="22">
        <f>(B19+D19)*'COMPARE UNTUNG'!$C$8</f>
        <v>97.818437500000002</v>
      </c>
      <c r="D19" s="22">
        <f>A19*'COMPARE UNTUNG'!$C$9</f>
        <v>52.7</v>
      </c>
      <c r="E19" s="22">
        <f t="shared" si="1"/>
        <v>30.071606249999999</v>
      </c>
      <c r="F19" s="22">
        <f t="shared" si="0"/>
        <v>531.26504375000002</v>
      </c>
    </row>
    <row r="20" spans="1:6" x14ac:dyDescent="0.2">
      <c r="A20">
        <v>9</v>
      </c>
      <c r="B20" s="22">
        <v>370.09699999999998</v>
      </c>
      <c r="C20" s="22">
        <f>(B20+D20)*'COMPARE UNTUNG'!$C$8</f>
        <v>103.2800225</v>
      </c>
      <c r="D20" s="22">
        <f>A20*'COMPARE UNTUNG'!$C$9</f>
        <v>55.800000000000004</v>
      </c>
      <c r="E20" s="22">
        <f t="shared" si="1"/>
        <v>31.750621349999992</v>
      </c>
      <c r="F20" s="22">
        <f t="shared" si="0"/>
        <v>560.92764384999987</v>
      </c>
    </row>
    <row r="21" spans="1:6" x14ac:dyDescent="0.2">
      <c r="A21">
        <v>9.5</v>
      </c>
      <c r="B21" s="22">
        <v>389.51900000000001</v>
      </c>
      <c r="C21" s="22">
        <f>(B21+D21)*'COMPARE UNTUNG'!$C$8</f>
        <v>108.74160749999999</v>
      </c>
      <c r="D21" s="22">
        <f>A21*'COMPARE UNTUNG'!$C$9</f>
        <v>58.9</v>
      </c>
      <c r="E21" s="22">
        <f t="shared" si="1"/>
        <v>33.429636449999997</v>
      </c>
      <c r="F21" s="22">
        <f t="shared" si="0"/>
        <v>590.59024394999994</v>
      </c>
    </row>
    <row r="22" spans="1:6" x14ac:dyDescent="0.2">
      <c r="A22">
        <v>10</v>
      </c>
      <c r="B22" s="22">
        <v>408.94099999999997</v>
      </c>
      <c r="C22" s="22">
        <f>(B22+D22)*'COMPARE UNTUNG'!$C$8</f>
        <v>114.20319249999999</v>
      </c>
      <c r="D22" s="22">
        <f>A22*'COMPARE UNTUNG'!$C$9</f>
        <v>62</v>
      </c>
      <c r="E22" s="22">
        <f t="shared" si="1"/>
        <v>35.10865154999999</v>
      </c>
      <c r="F22" s="22">
        <f t="shared" si="0"/>
        <v>620.25284404999991</v>
      </c>
    </row>
    <row r="23" spans="1:6" x14ac:dyDescent="0.2">
      <c r="A23">
        <v>10.5</v>
      </c>
      <c r="B23" s="22">
        <v>427.28399999999999</v>
      </c>
      <c r="C23" s="22">
        <f>(B23+D23)*'COMPARE UNTUNG'!$C$8</f>
        <v>119.40312</v>
      </c>
      <c r="D23" s="22">
        <f>A23*'COMPARE UNTUNG'!$C$9</f>
        <v>65.100000000000009</v>
      </c>
      <c r="E23" s="22">
        <f t="shared" si="1"/>
        <v>36.707227200000005</v>
      </c>
      <c r="F23" s="22">
        <f t="shared" si="0"/>
        <v>648.49434720000011</v>
      </c>
    </row>
    <row r="24" spans="1:6" x14ac:dyDescent="0.2">
      <c r="A24">
        <v>11</v>
      </c>
      <c r="B24" s="22">
        <v>445.62700000000001</v>
      </c>
      <c r="C24" s="22">
        <f>(B24+D24)*'COMPARE UNTUNG'!$C$8</f>
        <v>124.6030475</v>
      </c>
      <c r="D24" s="22">
        <f>A24*'COMPARE UNTUNG'!$C$9</f>
        <v>68.2</v>
      </c>
      <c r="E24" s="22">
        <f t="shared" si="1"/>
        <v>38.305802849999999</v>
      </c>
      <c r="F24" s="22">
        <f t="shared" si="0"/>
        <v>676.73585034999996</v>
      </c>
    </row>
    <row r="25" spans="1:6" x14ac:dyDescent="0.2">
      <c r="A25">
        <v>11.5</v>
      </c>
      <c r="B25" s="22">
        <v>463.96999999999997</v>
      </c>
      <c r="C25" s="22">
        <f>(B25+D25)*'COMPARE UNTUNG'!$C$8</f>
        <v>129.802975</v>
      </c>
      <c r="D25" s="22">
        <f>A25*'COMPARE UNTUNG'!$C$9</f>
        <v>71.3</v>
      </c>
      <c r="E25" s="22">
        <f t="shared" si="1"/>
        <v>39.904378499999993</v>
      </c>
      <c r="F25" s="22">
        <f t="shared" si="0"/>
        <v>704.97735349999994</v>
      </c>
    </row>
    <row r="26" spans="1:6" x14ac:dyDescent="0.2">
      <c r="A26">
        <v>12</v>
      </c>
      <c r="B26" s="22">
        <v>482.31299999999999</v>
      </c>
      <c r="C26" s="22">
        <f>(B26+D26)*'COMPARE UNTUNG'!$C$8</f>
        <v>135.00290249999998</v>
      </c>
      <c r="D26" s="22">
        <f>A26*'COMPARE UNTUNG'!$C$9</f>
        <v>74.400000000000006</v>
      </c>
      <c r="E26" s="22">
        <f t="shared" si="1"/>
        <v>41.502954149999994</v>
      </c>
      <c r="F26" s="22">
        <f t="shared" si="0"/>
        <v>733.21885664999991</v>
      </c>
    </row>
    <row r="27" spans="1:6" x14ac:dyDescent="0.2">
      <c r="A27">
        <v>12.5</v>
      </c>
      <c r="B27" s="22">
        <v>500.65600000000001</v>
      </c>
      <c r="C27" s="22">
        <f>(B27+D27)*'COMPARE UNTUNG'!$C$8</f>
        <v>140.20282999999998</v>
      </c>
      <c r="D27" s="22">
        <f>A27*'COMPARE UNTUNG'!$C$9</f>
        <v>77.5</v>
      </c>
      <c r="E27" s="22">
        <f t="shared" si="1"/>
        <v>43.101529800000002</v>
      </c>
      <c r="F27" s="22">
        <f t="shared" si="0"/>
        <v>761.46035979999999</v>
      </c>
    </row>
    <row r="28" spans="1:6" x14ac:dyDescent="0.2">
      <c r="A28">
        <v>13</v>
      </c>
      <c r="B28" s="22">
        <v>518.99900000000002</v>
      </c>
      <c r="C28" s="22">
        <f>(B28+D28)*'COMPARE UNTUNG'!$C$8</f>
        <v>145.40275750000001</v>
      </c>
      <c r="D28" s="22">
        <f>A28*'COMPARE UNTUNG'!$C$9</f>
        <v>80.600000000000009</v>
      </c>
      <c r="E28" s="22">
        <f t="shared" si="1"/>
        <v>44.700105450000002</v>
      </c>
      <c r="F28" s="22">
        <f t="shared" si="0"/>
        <v>789.70186295000008</v>
      </c>
    </row>
    <row r="29" spans="1:6" x14ac:dyDescent="0.2">
      <c r="A29">
        <v>13.5</v>
      </c>
      <c r="B29" s="22">
        <v>537.34199999999998</v>
      </c>
      <c r="C29" s="22">
        <f>(B29+D29)*'COMPARE UNTUNG'!$C$8</f>
        <v>150.60268500000001</v>
      </c>
      <c r="D29" s="22">
        <f>A29*'COMPARE UNTUNG'!$C$9</f>
        <v>83.7</v>
      </c>
      <c r="E29" s="22">
        <f t="shared" si="1"/>
        <v>46.298681099999996</v>
      </c>
      <c r="F29" s="22">
        <f t="shared" si="0"/>
        <v>817.94336609999993</v>
      </c>
    </row>
    <row r="30" spans="1:6" x14ac:dyDescent="0.2">
      <c r="A30">
        <v>14</v>
      </c>
      <c r="B30" s="22">
        <v>555.68499999999995</v>
      </c>
      <c r="C30" s="22">
        <f>(B30+D30)*'COMPARE UNTUNG'!$C$8</f>
        <v>155.80261249999998</v>
      </c>
      <c r="D30" s="22">
        <f>A30*'COMPARE UNTUNG'!$C$9</f>
        <v>86.8</v>
      </c>
      <c r="E30" s="22">
        <f t="shared" si="1"/>
        <v>47.89725674999999</v>
      </c>
      <c r="F30" s="22">
        <f t="shared" si="0"/>
        <v>846.18486924999991</v>
      </c>
    </row>
    <row r="31" spans="1:6" x14ac:dyDescent="0.2">
      <c r="A31">
        <v>14.5</v>
      </c>
      <c r="B31" s="22">
        <v>574.02800000000002</v>
      </c>
      <c r="C31" s="22">
        <f>(B31+D31)*'COMPARE UNTUNG'!$C$8</f>
        <v>161.00253999999998</v>
      </c>
      <c r="D31" s="22">
        <f>A31*'COMPARE UNTUNG'!$C$9</f>
        <v>89.9</v>
      </c>
      <c r="E31" s="22">
        <f t="shared" si="1"/>
        <v>49.495832399999998</v>
      </c>
      <c r="F31" s="22">
        <f t="shared" si="0"/>
        <v>874.42637239999999</v>
      </c>
    </row>
    <row r="32" spans="1:6" x14ac:dyDescent="0.2">
      <c r="A32">
        <v>15</v>
      </c>
      <c r="B32" s="22">
        <v>592.37099999999998</v>
      </c>
      <c r="C32" s="22">
        <f>(B32+D32)*'COMPARE UNTUNG'!$C$8</f>
        <v>166.20246749999998</v>
      </c>
      <c r="D32" s="22">
        <f>A32*'COMPARE UNTUNG'!$C$9</f>
        <v>93</v>
      </c>
      <c r="E32" s="22">
        <f t="shared" si="1"/>
        <v>51.094408049999998</v>
      </c>
      <c r="F32" s="22">
        <f t="shared" si="0"/>
        <v>902.66787554999996</v>
      </c>
    </row>
    <row r="33" spans="1:6" x14ac:dyDescent="0.2">
      <c r="A33">
        <v>15.5</v>
      </c>
      <c r="B33" s="22">
        <v>610.71399999999994</v>
      </c>
      <c r="C33" s="22">
        <f>(B33+D33)*'COMPARE UNTUNG'!$C$8</f>
        <v>171.40239499999998</v>
      </c>
      <c r="D33" s="22">
        <f>A33*'COMPARE UNTUNG'!$C$9</f>
        <v>96.100000000000009</v>
      </c>
      <c r="E33" s="22">
        <f t="shared" si="1"/>
        <v>52.692983699999992</v>
      </c>
      <c r="F33" s="22">
        <f t="shared" si="0"/>
        <v>930.90937869999993</v>
      </c>
    </row>
    <row r="34" spans="1:6" x14ac:dyDescent="0.2">
      <c r="A34">
        <v>16</v>
      </c>
      <c r="B34" s="22">
        <v>629.05700000000002</v>
      </c>
      <c r="C34" s="22">
        <f>(B34+D34)*'COMPARE UNTUNG'!$C$8</f>
        <v>176.60232250000001</v>
      </c>
      <c r="D34" s="22">
        <f>A34*'COMPARE UNTUNG'!$C$9</f>
        <v>99.2</v>
      </c>
      <c r="E34" s="22">
        <f t="shared" si="1"/>
        <v>54.29155935</v>
      </c>
      <c r="F34" s="22">
        <f t="shared" si="0"/>
        <v>959.15088185000013</v>
      </c>
    </row>
    <row r="35" spans="1:6" x14ac:dyDescent="0.2">
      <c r="A35">
        <v>16.5</v>
      </c>
      <c r="B35" s="22">
        <v>647.4</v>
      </c>
      <c r="C35" s="22">
        <f>(B35+D35)*'COMPARE UNTUNG'!$C$8</f>
        <v>181.80224999999999</v>
      </c>
      <c r="D35" s="22">
        <f>A35*'COMPARE UNTUNG'!$C$9</f>
        <v>102.3</v>
      </c>
      <c r="E35" s="22">
        <f t="shared" ref="E35:E62" si="2">(B35+C35+D35)*$E$1</f>
        <v>55.890134999999994</v>
      </c>
      <c r="F35" s="22">
        <f t="shared" ref="F35:F62" si="3">B35+C35+D35+E35</f>
        <v>987.39238499999988</v>
      </c>
    </row>
    <row r="36" spans="1:6" x14ac:dyDescent="0.2">
      <c r="A36">
        <v>17</v>
      </c>
      <c r="B36" s="22">
        <v>665.74299999999994</v>
      </c>
      <c r="C36" s="22">
        <f>(B36+D36)*'COMPARE UNTUNG'!$C$8</f>
        <v>187.00217749999999</v>
      </c>
      <c r="D36" s="22">
        <f>A36*'COMPARE UNTUNG'!$C$9</f>
        <v>105.4</v>
      </c>
      <c r="E36" s="22">
        <f t="shared" si="2"/>
        <v>57.488710649999994</v>
      </c>
      <c r="F36" s="22">
        <f t="shared" si="3"/>
        <v>1015.63388815</v>
      </c>
    </row>
    <row r="37" spans="1:6" x14ac:dyDescent="0.2">
      <c r="A37">
        <v>17.5</v>
      </c>
      <c r="B37" s="22">
        <v>684.08600000000001</v>
      </c>
      <c r="C37" s="22">
        <f>(B37+D37)*'COMPARE UNTUNG'!$C$8</f>
        <v>192.20210499999999</v>
      </c>
      <c r="D37" s="22">
        <f>A37*'COMPARE UNTUNG'!$C$9</f>
        <v>108.5</v>
      </c>
      <c r="E37" s="22">
        <f t="shared" si="2"/>
        <v>59.087286299999995</v>
      </c>
      <c r="F37" s="22">
        <f t="shared" si="3"/>
        <v>1043.8753913</v>
      </c>
    </row>
    <row r="38" spans="1:6" x14ac:dyDescent="0.2">
      <c r="A38">
        <v>18</v>
      </c>
      <c r="B38" s="22">
        <v>702.42899999999997</v>
      </c>
      <c r="C38" s="22">
        <f>(B38+D38)*'COMPARE UNTUNG'!$C$8</f>
        <v>197.40203249999999</v>
      </c>
      <c r="D38" s="22">
        <f>A38*'COMPARE UNTUNG'!$C$9</f>
        <v>111.60000000000001</v>
      </c>
      <c r="E38" s="22">
        <f t="shared" si="2"/>
        <v>60.685861949999996</v>
      </c>
      <c r="F38" s="22">
        <f t="shared" si="3"/>
        <v>1072.11689445</v>
      </c>
    </row>
    <row r="39" spans="1:6" x14ac:dyDescent="0.2">
      <c r="A39">
        <v>18.5</v>
      </c>
      <c r="B39" s="22">
        <v>720.77199999999993</v>
      </c>
      <c r="C39" s="22">
        <f>(B39+D39)*'COMPARE UNTUNG'!$C$8</f>
        <v>202.60195999999999</v>
      </c>
      <c r="D39" s="22">
        <f>A39*'COMPARE UNTUNG'!$C$9</f>
        <v>114.7</v>
      </c>
      <c r="E39" s="22">
        <f t="shared" si="2"/>
        <v>62.284437599999997</v>
      </c>
      <c r="F39" s="22">
        <f t="shared" si="3"/>
        <v>1100.3583976</v>
      </c>
    </row>
    <row r="40" spans="1:6" x14ac:dyDescent="0.2">
      <c r="A40">
        <v>19</v>
      </c>
      <c r="B40" s="22">
        <v>739.11500000000001</v>
      </c>
      <c r="C40" s="22">
        <f>(B40+D40)*'COMPARE UNTUNG'!$C$8</f>
        <v>207.80188749999999</v>
      </c>
      <c r="D40" s="22">
        <f>A40*'COMPARE UNTUNG'!$C$9</f>
        <v>117.8</v>
      </c>
      <c r="E40" s="22">
        <f t="shared" si="2"/>
        <v>63.883013249999998</v>
      </c>
      <c r="F40" s="22">
        <f t="shared" si="3"/>
        <v>1128.59990075</v>
      </c>
    </row>
    <row r="41" spans="1:6" x14ac:dyDescent="0.2">
      <c r="A41">
        <v>19.5</v>
      </c>
      <c r="B41" s="22">
        <v>757.45799999999997</v>
      </c>
      <c r="C41" s="22">
        <f>(B41+D41)*'COMPARE UNTUNG'!$C$8</f>
        <v>213.00181499999999</v>
      </c>
      <c r="D41" s="22">
        <f>A41*'COMPARE UNTUNG'!$C$9</f>
        <v>120.9</v>
      </c>
      <c r="E41" s="22">
        <f t="shared" si="2"/>
        <v>65.481588900000006</v>
      </c>
      <c r="F41" s="22">
        <f t="shared" si="3"/>
        <v>1156.8414038999999</v>
      </c>
    </row>
    <row r="42" spans="1:6" x14ac:dyDescent="0.2">
      <c r="A42">
        <v>20</v>
      </c>
      <c r="B42" s="22">
        <v>775.80099999999993</v>
      </c>
      <c r="C42" s="22">
        <f>(B42+D42)*'COMPARE UNTUNG'!$C$8</f>
        <v>218.20174249999997</v>
      </c>
      <c r="D42" s="22">
        <f>A42*'COMPARE UNTUNG'!$C$9</f>
        <v>124</v>
      </c>
      <c r="E42" s="22">
        <f t="shared" si="2"/>
        <v>67.080164549999992</v>
      </c>
      <c r="F42" s="22">
        <f t="shared" si="3"/>
        <v>1185.0829070499999</v>
      </c>
    </row>
    <row r="43" spans="1:6" x14ac:dyDescent="0.2">
      <c r="A43">
        <v>20.5</v>
      </c>
      <c r="B43" s="22">
        <v>794.14400000000001</v>
      </c>
      <c r="C43" s="22">
        <f>(B43+D43)*'COMPARE UNTUNG'!$C$8</f>
        <v>223.40167</v>
      </c>
      <c r="D43" s="22">
        <f>A43*'COMPARE UNTUNG'!$C$9</f>
        <v>127.10000000000001</v>
      </c>
      <c r="E43" s="22">
        <f t="shared" si="2"/>
        <v>68.678740199999993</v>
      </c>
      <c r="F43" s="22">
        <f t="shared" si="3"/>
        <v>1213.3244101999999</v>
      </c>
    </row>
    <row r="44" spans="1:6" x14ac:dyDescent="0.2">
      <c r="A44">
        <v>21</v>
      </c>
      <c r="B44" s="22">
        <v>812.48699999999997</v>
      </c>
      <c r="C44" s="22">
        <f>(B44+D44)*'COMPARE UNTUNG'!$C$8</f>
        <v>228.6015975</v>
      </c>
      <c r="D44" s="22">
        <f>A44*'COMPARE UNTUNG'!$C$9</f>
        <v>130.20000000000002</v>
      </c>
      <c r="E44" s="22">
        <f t="shared" si="2"/>
        <v>70.277315849999994</v>
      </c>
      <c r="F44" s="22">
        <f t="shared" si="3"/>
        <v>1241.5659133499998</v>
      </c>
    </row>
    <row r="45" spans="1:6" x14ac:dyDescent="0.2">
      <c r="A45">
        <v>21.5</v>
      </c>
      <c r="B45" s="22">
        <v>830.82999999999993</v>
      </c>
      <c r="C45" s="22">
        <f>(B45+D45)*'COMPARE UNTUNG'!$C$8</f>
        <v>233.80152499999997</v>
      </c>
      <c r="D45" s="22">
        <f>A45*'COMPARE UNTUNG'!$C$9</f>
        <v>133.30000000000001</v>
      </c>
      <c r="E45" s="22">
        <f t="shared" si="2"/>
        <v>71.87589149999998</v>
      </c>
      <c r="F45" s="22">
        <f t="shared" si="3"/>
        <v>1269.8074164999998</v>
      </c>
    </row>
    <row r="46" spans="1:6" x14ac:dyDescent="0.2">
      <c r="A46">
        <v>22</v>
      </c>
      <c r="B46" s="22">
        <v>849.173</v>
      </c>
      <c r="C46" s="22">
        <f>(B46+D46)*'COMPARE UNTUNG'!$C$8</f>
        <v>239.0014525</v>
      </c>
      <c r="D46" s="22">
        <f>A46*'COMPARE UNTUNG'!$C$9</f>
        <v>136.4</v>
      </c>
      <c r="E46" s="22">
        <f t="shared" si="2"/>
        <v>73.474467149999995</v>
      </c>
      <c r="F46" s="22">
        <f t="shared" si="3"/>
        <v>1298.04891965</v>
      </c>
    </row>
    <row r="47" spans="1:6" x14ac:dyDescent="0.2">
      <c r="A47">
        <v>22.5</v>
      </c>
      <c r="B47" s="22">
        <v>867.51599999999996</v>
      </c>
      <c r="C47" s="22">
        <f>(B47+D47)*'COMPARE UNTUNG'!$C$8</f>
        <v>244.20137999999997</v>
      </c>
      <c r="D47" s="22">
        <f>A47*'COMPARE UNTUNG'!$C$9</f>
        <v>139.5</v>
      </c>
      <c r="E47" s="22">
        <f t="shared" si="2"/>
        <v>75.073042799999996</v>
      </c>
      <c r="F47" s="22">
        <f t="shared" si="3"/>
        <v>1326.2904228</v>
      </c>
    </row>
    <row r="48" spans="1:6" x14ac:dyDescent="0.2">
      <c r="A48">
        <v>23</v>
      </c>
      <c r="B48" s="22">
        <v>885.85899999999992</v>
      </c>
      <c r="C48" s="22">
        <f>(B48+D48)*'COMPARE UNTUNG'!$C$8</f>
        <v>249.40130749999994</v>
      </c>
      <c r="D48" s="22">
        <f>A48*'COMPARE UNTUNG'!$C$9</f>
        <v>142.6</v>
      </c>
      <c r="E48" s="22">
        <f t="shared" si="2"/>
        <v>76.671618449999983</v>
      </c>
      <c r="F48" s="22">
        <f t="shared" si="3"/>
        <v>1354.5319259499997</v>
      </c>
    </row>
    <row r="49" spans="1:6" x14ac:dyDescent="0.2">
      <c r="A49">
        <v>23.5</v>
      </c>
      <c r="B49" s="22">
        <v>904.202</v>
      </c>
      <c r="C49" s="22">
        <f>(B49+D49)*'COMPARE UNTUNG'!$C$8</f>
        <v>254.601235</v>
      </c>
      <c r="D49" s="22">
        <f>A49*'COMPARE UNTUNG'!$C$9</f>
        <v>145.70000000000002</v>
      </c>
      <c r="E49" s="22">
        <f t="shared" si="2"/>
        <v>78.270194100000012</v>
      </c>
      <c r="F49" s="22">
        <f t="shared" si="3"/>
        <v>1382.7734291000002</v>
      </c>
    </row>
    <row r="50" spans="1:6" x14ac:dyDescent="0.2">
      <c r="A50">
        <v>24</v>
      </c>
      <c r="B50" s="22">
        <v>922.54499999999996</v>
      </c>
      <c r="C50" s="22">
        <f>(B50+D50)*'COMPARE UNTUNG'!$C$8</f>
        <v>259.80116249999998</v>
      </c>
      <c r="D50" s="22">
        <f>A50*'COMPARE UNTUNG'!$C$9</f>
        <v>148.80000000000001</v>
      </c>
      <c r="E50" s="22">
        <f t="shared" si="2"/>
        <v>79.868769749999998</v>
      </c>
      <c r="F50" s="22">
        <f t="shared" si="3"/>
        <v>1411.0149322499999</v>
      </c>
    </row>
    <row r="51" spans="1:6" x14ac:dyDescent="0.2">
      <c r="A51">
        <v>24.5</v>
      </c>
      <c r="B51" s="22">
        <v>940.88799999999992</v>
      </c>
      <c r="C51" s="22">
        <f>(B51+D51)*'COMPARE UNTUNG'!$C$8</f>
        <v>265.00108999999998</v>
      </c>
      <c r="D51" s="22">
        <f>A51*'COMPARE UNTUNG'!$C$9</f>
        <v>151.9</v>
      </c>
      <c r="E51" s="22">
        <f t="shared" si="2"/>
        <v>81.467345399999999</v>
      </c>
      <c r="F51" s="22">
        <f t="shared" si="3"/>
        <v>1439.2564354000001</v>
      </c>
    </row>
    <row r="52" spans="1:6" x14ac:dyDescent="0.2">
      <c r="A52">
        <v>25</v>
      </c>
      <c r="B52" s="22">
        <v>959.23099999999999</v>
      </c>
      <c r="C52" s="22">
        <f>(B52+D52)*'COMPARE UNTUNG'!$C$8</f>
        <v>270.20101749999998</v>
      </c>
      <c r="D52" s="22">
        <f>A52*'COMPARE UNTUNG'!$C$9</f>
        <v>155</v>
      </c>
      <c r="E52" s="22">
        <f t="shared" si="2"/>
        <v>83.06592105</v>
      </c>
      <c r="F52" s="22">
        <f t="shared" si="3"/>
        <v>1467.4979385500001</v>
      </c>
    </row>
    <row r="53" spans="1:6" x14ac:dyDescent="0.2">
      <c r="A53">
        <v>25.5</v>
      </c>
      <c r="B53" s="22">
        <v>977.57399999999996</v>
      </c>
      <c r="C53" s="22">
        <f>(B53+D53)*'COMPARE UNTUNG'!$C$8</f>
        <v>275.40094499999998</v>
      </c>
      <c r="D53" s="22">
        <f>A53*'COMPARE UNTUNG'!$C$9</f>
        <v>158.1</v>
      </c>
      <c r="E53" s="22">
        <f t="shared" si="2"/>
        <v>84.664496699999987</v>
      </c>
      <c r="F53" s="22">
        <f t="shared" si="3"/>
        <v>1495.7394416999998</v>
      </c>
    </row>
    <row r="54" spans="1:6" x14ac:dyDescent="0.2">
      <c r="A54">
        <v>26</v>
      </c>
      <c r="B54" s="22">
        <v>995.91699999999992</v>
      </c>
      <c r="C54" s="22">
        <f>(B54+D54)*'COMPARE UNTUNG'!$C$8</f>
        <v>280.60087249999998</v>
      </c>
      <c r="D54" s="22">
        <f>A54*'COMPARE UNTUNG'!$C$9</f>
        <v>161.20000000000002</v>
      </c>
      <c r="E54" s="22">
        <f t="shared" si="2"/>
        <v>86.263072349999987</v>
      </c>
      <c r="F54" s="22">
        <f t="shared" si="3"/>
        <v>1523.9809448499998</v>
      </c>
    </row>
    <row r="55" spans="1:6" x14ac:dyDescent="0.2">
      <c r="A55">
        <v>26.5</v>
      </c>
      <c r="B55" s="22">
        <v>1014.26</v>
      </c>
      <c r="C55" s="22">
        <f>(B55+D55)*'COMPARE UNTUNG'!$C$8</f>
        <v>285.80079999999998</v>
      </c>
      <c r="D55" s="22">
        <f>A55*'COMPARE UNTUNG'!$C$9</f>
        <v>164.3</v>
      </c>
      <c r="E55" s="22">
        <f t="shared" si="2"/>
        <v>87.861647999999988</v>
      </c>
      <c r="F55" s="22">
        <f t="shared" si="3"/>
        <v>1552.222448</v>
      </c>
    </row>
    <row r="56" spans="1:6" x14ac:dyDescent="0.2">
      <c r="A56">
        <v>27</v>
      </c>
      <c r="B56" s="22">
        <v>1032.6030000000001</v>
      </c>
      <c r="C56" s="22">
        <f>(B56+D56)*'COMPARE UNTUNG'!$C$8</f>
        <v>291.00072750000004</v>
      </c>
      <c r="D56" s="22">
        <f>A56*'COMPARE UNTUNG'!$C$9</f>
        <v>167.4</v>
      </c>
      <c r="E56" s="22">
        <f t="shared" si="2"/>
        <v>89.460223650000003</v>
      </c>
      <c r="F56" s="22">
        <f t="shared" si="3"/>
        <v>1580.4639511500002</v>
      </c>
    </row>
    <row r="57" spans="1:6" x14ac:dyDescent="0.2">
      <c r="A57">
        <v>27.5</v>
      </c>
      <c r="B57" s="22">
        <v>1050.9459999999999</v>
      </c>
      <c r="C57" s="22">
        <f>(B57+D57)*'COMPARE UNTUNG'!$C$8</f>
        <v>296.20065499999998</v>
      </c>
      <c r="D57" s="22">
        <f>A57*'COMPARE UNTUNG'!$C$9</f>
        <v>170.5</v>
      </c>
      <c r="E57" s="22">
        <f t="shared" si="2"/>
        <v>91.058799300000004</v>
      </c>
      <c r="F57" s="22">
        <f t="shared" si="3"/>
        <v>1608.7054542999999</v>
      </c>
    </row>
    <row r="58" spans="1:6" x14ac:dyDescent="0.2">
      <c r="A58">
        <v>28</v>
      </c>
      <c r="B58" s="22">
        <v>1069.289</v>
      </c>
      <c r="C58" s="22">
        <f>(B58+D58)*'COMPARE UNTUNG'!$C$8</f>
        <v>301.40058249999998</v>
      </c>
      <c r="D58" s="22">
        <f>A58*'COMPARE UNTUNG'!$C$9</f>
        <v>173.6</v>
      </c>
      <c r="E58" s="22">
        <f t="shared" si="2"/>
        <v>92.657374949999991</v>
      </c>
      <c r="F58" s="22">
        <f t="shared" si="3"/>
        <v>1636.9469574499999</v>
      </c>
    </row>
    <row r="59" spans="1:6" x14ac:dyDescent="0.2">
      <c r="A59">
        <v>28.5</v>
      </c>
      <c r="B59" s="22">
        <v>1087.6320000000001</v>
      </c>
      <c r="C59" s="22">
        <f>(B59+D59)*'COMPARE UNTUNG'!$C$8</f>
        <v>306.60051000000004</v>
      </c>
      <c r="D59" s="22">
        <f>A59*'COMPARE UNTUNG'!$C$9</f>
        <v>176.70000000000002</v>
      </c>
      <c r="E59" s="22">
        <f t="shared" si="2"/>
        <v>94.255950600000006</v>
      </c>
      <c r="F59" s="22">
        <f t="shared" si="3"/>
        <v>1665.1884606000001</v>
      </c>
    </row>
    <row r="60" spans="1:6" x14ac:dyDescent="0.2">
      <c r="A60">
        <v>29</v>
      </c>
      <c r="B60" s="22">
        <v>1105.9749999999999</v>
      </c>
      <c r="C60" s="22">
        <f>(B60+D60)*'COMPARE UNTUNG'!$C$8</f>
        <v>311.80043749999993</v>
      </c>
      <c r="D60" s="22">
        <f>A60*'COMPARE UNTUNG'!$C$9</f>
        <v>179.8</v>
      </c>
      <c r="E60" s="22">
        <f t="shared" si="2"/>
        <v>95.854526249999992</v>
      </c>
      <c r="F60" s="22">
        <f t="shared" si="3"/>
        <v>1693.4299637499998</v>
      </c>
    </row>
    <row r="61" spans="1:6" x14ac:dyDescent="0.2">
      <c r="A61">
        <v>29.5</v>
      </c>
      <c r="B61" s="22">
        <v>1124.318</v>
      </c>
      <c r="C61" s="22">
        <f>(B61+D61)*'COMPARE UNTUNG'!$C$8</f>
        <v>317.00036499999999</v>
      </c>
      <c r="D61" s="22">
        <f>A61*'COMPARE UNTUNG'!$C$9</f>
        <v>182.9</v>
      </c>
      <c r="E61" s="22">
        <f t="shared" si="2"/>
        <v>97.453101900000007</v>
      </c>
      <c r="F61" s="22">
        <f t="shared" si="3"/>
        <v>1721.6714669000003</v>
      </c>
    </row>
    <row r="62" spans="1:6" x14ac:dyDescent="0.2">
      <c r="A62">
        <v>30</v>
      </c>
      <c r="B62" s="22">
        <v>1142.6610000000001</v>
      </c>
      <c r="C62" s="22">
        <f>(B62+D62)*'COMPARE UNTUNG'!$C$8</f>
        <v>322.20029249999999</v>
      </c>
      <c r="D62" s="22">
        <f>A62*'COMPARE UNTUNG'!$C$9</f>
        <v>186</v>
      </c>
      <c r="E62" s="22">
        <f t="shared" si="2"/>
        <v>99.051677549999994</v>
      </c>
      <c r="F62" s="22">
        <f t="shared" si="3"/>
        <v>1749.91297005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COMPARE UNTUNG</vt:lpstr>
      <vt:lpstr>RATE 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</dc:creator>
  <cp:lastModifiedBy>Microsoft Office User</cp:lastModifiedBy>
  <dcterms:created xsi:type="dcterms:W3CDTF">2020-09-20T08:00:11Z</dcterms:created>
  <dcterms:modified xsi:type="dcterms:W3CDTF">2023-07-03T04:07:12Z</dcterms:modified>
</cp:coreProperties>
</file>